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erlee/Desktop/eLife/Figure 3-Source Data/"/>
    </mc:Choice>
  </mc:AlternateContent>
  <xr:revisionPtr revIDLastSave="0" documentId="13_ncr:1_{0A3B8A5E-7A88-9B4A-8AEF-62F8BD792725}" xr6:coauthVersionLast="47" xr6:coauthVersionMax="47" xr10:uidLastSave="{00000000-0000-0000-0000-000000000000}"/>
  <bookViews>
    <workbookView xWindow="3440" yWindow="460" windowWidth="34560" windowHeight="20260" xr2:uid="{B55305D5-3BD5-F34D-A189-7B56B50B03D9}"/>
  </bookViews>
  <sheets>
    <sheet name="Fig 3g Densitometry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" i="1" l="1"/>
  <c r="M22" i="1"/>
  <c r="K3" i="1"/>
  <c r="K2" i="1"/>
  <c r="J3" i="1"/>
  <c r="L26" i="1" l="1"/>
  <c r="J2" i="1"/>
  <c r="I3" i="1"/>
  <c r="I2" i="1"/>
  <c r="J5" i="1"/>
  <c r="L24" i="1" l="1"/>
  <c r="L22" i="1"/>
  <c r="K24" i="1"/>
  <c r="K26" i="1" s="1"/>
  <c r="K22" i="1"/>
  <c r="C24" i="1"/>
  <c r="C23" i="1"/>
  <c r="C15" i="1"/>
  <c r="C14" i="1"/>
  <c r="I5" i="1"/>
  <c r="G5" i="1"/>
  <c r="C5" i="1"/>
  <c r="D5" i="1"/>
  <c r="F5" i="1"/>
  <c r="E5" i="1"/>
  <c r="B5" i="1"/>
</calcChain>
</file>

<file path=xl/sharedStrings.xml><?xml version="1.0" encoding="utf-8"?>
<sst xmlns="http://schemas.openxmlformats.org/spreadsheetml/2006/main" count="22" uniqueCount="17">
  <si>
    <t>V5-SasFL sup swap</t>
  </si>
  <si>
    <t>8/4,11/2017</t>
  </si>
  <si>
    <t>Average</t>
  </si>
  <si>
    <t>STDEV</t>
  </si>
  <si>
    <t>(-)</t>
  </si>
  <si>
    <t>10D/numb GOF</t>
  </si>
  <si>
    <t>10D/numb GOF/(-)</t>
  </si>
  <si>
    <t>Sup swap</t>
  </si>
  <si>
    <t>dArc1 Sup &gt; (-)</t>
  </si>
  <si>
    <t>dArc1/SasFL Sup &gt; (-)</t>
  </si>
  <si>
    <t>dArc1/sas(dS) Sup &gt; (-)</t>
  </si>
  <si>
    <t>V5-SasFL Sup + 3rd IL IDs</t>
  </si>
  <si>
    <t>3ABC</t>
  </si>
  <si>
    <t>ap &gt; +</t>
  </si>
  <si>
    <t>ap &gt; 10D</t>
  </si>
  <si>
    <t>ap &gt; 10D,numb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</si>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</sst>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3FB79"/>
        <bgColor indexed="64"/>
      </patternFill>
    </fill>
    <fill>
      <patternFill patternType="solid">
        <fgColor rgb="FF73FEFF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3" borderId="0" xfId="0" applyFill="1"/>
    <xf numFmtId="14" fontId="0" fillId="3" borderId="0" xfId="0" applyNumberFormat="1" applyFill="1"/>
    <xf numFmtId="0" fontId="0" fillId="2" borderId="0" xfId="0" applyFill="1" applyAlignment="1">
      <alignment wrapText="1"/>
    </xf>
    <xf numFmtId="0" fontId="0" fillId="4" borderId="0" xfId="0" applyFill="1"/>
    <xf numFmtId="14" fontId="0" fillId="4" borderId="0" xfId="0" applyNumberFormat="1" applyFill="1"/>
    <xf numFmtId="0" fontId="1" fillId="4" borderId="0" xfId="0" applyFont="1" applyFill="1"/>
    <xf numFmtId="0" fontId="2" fillId="4" borderId="0" xfId="0" applyFont="1" applyFill="1"/>
    <xf numFmtId="0" fontId="2" fillId="3" borderId="0" xfId="0" applyFont="1" applyFill="1"/>
    <xf numFmtId="0" fontId="3" fillId="5" borderId="0" xfId="0" applyFont="1" applyFill="1" applyAlignment="1">
      <alignment horizontal="center" vertical="center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3FEFF"/>
      <color rgb="FF73FB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elete val="1"/>
          </c:dLbls>
          <c:val>
            <c:numRef>
              <c:f>'Fig 3g Densitometry'!$D$32:$G$32</c:f>
              <c:numCache>
                <c:formatCode>General</c:formatCode>
                <c:ptCount val="4"/>
                <c:pt idx="0">
                  <c:v>100</c:v>
                </c:pt>
                <c:pt idx="1">
                  <c:v>387</c:v>
                </c:pt>
                <c:pt idx="2">
                  <c:v>100</c:v>
                </c:pt>
                <c:pt idx="3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AE-2542-B3BC-2886473D63D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65464255"/>
        <c:axId val="1485960559"/>
      </c:barChart>
      <c:catAx>
        <c:axId val="1465464255"/>
        <c:scaling>
          <c:orientation val="minMax"/>
        </c:scaling>
        <c:delete val="1"/>
        <c:axPos val="b"/>
        <c:majorTickMark val="none"/>
        <c:minorTickMark val="none"/>
        <c:tickLblPos val="nextTo"/>
        <c:crossAx val="1485960559"/>
        <c:crosses val="autoZero"/>
        <c:auto val="1"/>
        <c:lblAlgn val="ctr"/>
        <c:lblOffset val="100"/>
        <c:noMultiLvlLbl val="0"/>
      </c:catAx>
      <c:valAx>
        <c:axId val="148596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464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514350</xdr:colOff>
      <xdr:row>25</xdr:row>
      <xdr:rowOff>101600</xdr:rowOff>
    </xdr:from>
    <xdr:to>
      <xdr:col>18</xdr:col>
      <xdr:colOff>133350</xdr:colOff>
      <xdr:row>38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3F1D59-AA1F-2845-80C0-B7112000CA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381000</xdr:colOff>
      <xdr:row>34</xdr:row>
      <xdr:rowOff>12700</xdr:rowOff>
    </xdr:from>
    <xdr:to>
      <xdr:col>12</xdr:col>
      <xdr:colOff>70297</xdr:colOff>
      <xdr:row>67</xdr:row>
      <xdr:rowOff>165100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74F7AA-9BC5-FC43-A48A-EE2593D760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19300" y="7556500"/>
          <a:ext cx="8934897" cy="685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F29CC-79D1-854C-BDDE-8B79239D8CE4}">
  <dimension ref="A1:M33"/>
  <sheetViews>
    <sheetView tabSelected="1" topLeftCell="A19" workbookViewId="0">
      <selection activeCell="V56" sqref="V56"/>
    </sheetView>
  </sheetViews>
  <sheetFormatPr defaultColWidth="11" defaultRowHeight="15.95"/>
  <cols>
    <col min="1" max="1" width="21.5" customWidth="1"/>
    <col min="4" max="4" width="13" customWidth="1"/>
  </cols>
  <sheetData>
    <row r="1" spans="1:11">
      <c r="A1" s="6" t="s">
        <v>0</v>
      </c>
      <c r="B1" s="7">
        <v>44244</v>
      </c>
      <c r="C1" s="7"/>
      <c r="D1" s="7"/>
      <c r="E1" s="6"/>
      <c r="F1" s="7">
        <v>44251</v>
      </c>
      <c r="G1" s="7" t="s">
        <v>1</v>
      </c>
      <c r="H1" s="6"/>
      <c r="I1" s="8" t="s">
        <v>2</v>
      </c>
      <c r="J1" t="s">
        <v>3</v>
      </c>
    </row>
    <row r="2" spans="1:11">
      <c r="A2" s="6" t="s">
        <v>4</v>
      </c>
      <c r="B2" s="6">
        <v>7109</v>
      </c>
      <c r="C2" s="6">
        <v>12645</v>
      </c>
      <c r="D2" s="6">
        <v>17831</v>
      </c>
      <c r="E2" s="6">
        <v>9163</v>
      </c>
      <c r="F2" s="6">
        <v>6999</v>
      </c>
      <c r="G2" s="6">
        <v>3457</v>
      </c>
      <c r="H2" s="6"/>
      <c r="I2" s="6">
        <f>AVERAGE(B2:G2)</f>
        <v>9534</v>
      </c>
      <c r="J2">
        <f>STDEV(B2:G2)</f>
        <v>5057.5280523196307</v>
      </c>
      <c r="K2">
        <f>J2/I2*100</f>
        <v>53.047283955523717</v>
      </c>
    </row>
    <row r="3" spans="1:11">
      <c r="A3" s="6" t="s">
        <v>5</v>
      </c>
      <c r="B3" s="6">
        <v>26005</v>
      </c>
      <c r="C3" s="6">
        <v>80241</v>
      </c>
      <c r="D3" s="6">
        <v>39969</v>
      </c>
      <c r="E3" s="6">
        <v>28847</v>
      </c>
      <c r="F3" s="6">
        <v>21460</v>
      </c>
      <c r="G3" s="6">
        <v>16490</v>
      </c>
      <c r="H3" s="6"/>
      <c r="I3" s="6">
        <f>AVERAGE(B3:G3)</f>
        <v>35502</v>
      </c>
      <c r="J3">
        <f>STDEV(B3:G3)</f>
        <v>23300.850422248539</v>
      </c>
      <c r="K3">
        <f>J3/I3*100</f>
        <v>65.632500766854079</v>
      </c>
    </row>
    <row r="4" spans="1:11">
      <c r="A4" s="6"/>
      <c r="B4" s="6"/>
      <c r="C4" s="6"/>
      <c r="D4" s="6"/>
      <c r="E4" s="6"/>
      <c r="F4" s="6"/>
      <c r="G4" s="6"/>
      <c r="H4" s="6"/>
      <c r="I4" s="8"/>
    </row>
    <row r="5" spans="1:11" ht="21">
      <c r="A5" s="6" t="s">
        <v>6</v>
      </c>
      <c r="B5" s="6">
        <f t="shared" ref="B5:G5" si="0">B3/B2</f>
        <v>3.6580391053594035</v>
      </c>
      <c r="C5" s="6">
        <f t="shared" si="0"/>
        <v>6.3456702253855282</v>
      </c>
      <c r="D5" s="6">
        <f t="shared" si="0"/>
        <v>2.2415456227917669</v>
      </c>
      <c r="E5" s="6">
        <f t="shared" si="0"/>
        <v>3.1482047364400305</v>
      </c>
      <c r="F5" s="6">
        <f t="shared" si="0"/>
        <v>3.0661523074724961</v>
      </c>
      <c r="G5" s="6">
        <f t="shared" si="0"/>
        <v>4.7700318194966735</v>
      </c>
      <c r="H5" s="6"/>
      <c r="I5" s="9">
        <f>AVERAGE(B5:G5)</f>
        <v>3.8716073028243163</v>
      </c>
      <c r="J5">
        <f>STDEV(B5:G5)</f>
        <v>1.4698935631682728</v>
      </c>
    </row>
    <row r="12" spans="1:11">
      <c r="A12" s="3" t="s">
        <v>7</v>
      </c>
      <c r="B12" s="4">
        <v>43322</v>
      </c>
      <c r="C12" s="3"/>
    </row>
    <row r="13" spans="1:11">
      <c r="A13" s="3" t="s">
        <v>8</v>
      </c>
      <c r="B13" s="3">
        <v>5273</v>
      </c>
      <c r="C13" s="3"/>
    </row>
    <row r="14" spans="1:11" ht="21">
      <c r="A14" s="3" t="s">
        <v>9</v>
      </c>
      <c r="B14" s="3">
        <v>15896</v>
      </c>
      <c r="C14" s="10">
        <f>B14/B13</f>
        <v>3.0146026929641572</v>
      </c>
    </row>
    <row r="15" spans="1:11">
      <c r="A15" s="3" t="s">
        <v>10</v>
      </c>
      <c r="B15" s="3">
        <v>14260</v>
      </c>
      <c r="C15" s="3">
        <f>B15/B13</f>
        <v>2.7043428788166128</v>
      </c>
    </row>
    <row r="19" spans="1:13" ht="51">
      <c r="D19" s="5" t="s">
        <v>11</v>
      </c>
    </row>
    <row r="21" spans="1:13">
      <c r="A21" t="s">
        <v>11</v>
      </c>
      <c r="B21" t="s">
        <v>12</v>
      </c>
      <c r="E21" s="1"/>
      <c r="F21" s="1"/>
      <c r="G21" s="1"/>
      <c r="H21" s="1"/>
      <c r="I21" s="1"/>
      <c r="J21" s="1"/>
      <c r="K21" s="1" t="s">
        <v>2</v>
      </c>
      <c r="L21" s="1" t="s">
        <v>3</v>
      </c>
    </row>
    <row r="22" spans="1:13">
      <c r="A22" s="1" t="s">
        <v>13</v>
      </c>
      <c r="B22">
        <v>53556</v>
      </c>
      <c r="D22" s="1" t="s">
        <v>13</v>
      </c>
      <c r="E22" s="1">
        <v>72368</v>
      </c>
      <c r="F22" s="1">
        <v>89486</v>
      </c>
      <c r="G22" s="1">
        <v>66068</v>
      </c>
      <c r="H22" s="1">
        <v>65496</v>
      </c>
      <c r="I22" s="1">
        <v>97478</v>
      </c>
      <c r="J22" s="1"/>
      <c r="K22" s="1">
        <f>AVERAGE(E22:I22)</f>
        <v>78179.199999999997</v>
      </c>
      <c r="L22" s="1">
        <f>STDEV(E22:I22)</f>
        <v>14505.190284860098</v>
      </c>
      <c r="M22">
        <f>L22/K22*100</f>
        <v>18.553771699966358</v>
      </c>
    </row>
    <row r="23" spans="1:13">
      <c r="A23" t="s">
        <v>14</v>
      </c>
      <c r="B23">
        <v>74626</v>
      </c>
      <c r="C23">
        <f>B23/B22</f>
        <v>1.3934199716184927</v>
      </c>
      <c r="E23" s="1"/>
      <c r="F23" s="1"/>
      <c r="G23" s="1"/>
      <c r="H23" s="1"/>
      <c r="I23" s="1"/>
      <c r="J23" s="1"/>
      <c r="K23" s="1"/>
      <c r="L23" s="1"/>
    </row>
    <row r="24" spans="1:13">
      <c r="A24" s="1" t="s">
        <v>15</v>
      </c>
      <c r="B24">
        <v>354350</v>
      </c>
      <c r="C24">
        <f>B24/B22</f>
        <v>6.616438867727239</v>
      </c>
      <c r="D24" s="1" t="s">
        <v>15</v>
      </c>
      <c r="E24" s="1">
        <v>257548</v>
      </c>
      <c r="F24" s="1">
        <v>193063</v>
      </c>
      <c r="G24" s="1">
        <v>282295</v>
      </c>
      <c r="H24" s="1">
        <v>221485</v>
      </c>
      <c r="I24" s="1">
        <v>235712</v>
      </c>
      <c r="J24" s="1"/>
      <c r="K24" s="1">
        <f>AVERAGE(E24:I24)</f>
        <v>238020.6</v>
      </c>
      <c r="L24" s="1">
        <f>STDEV(E24:I24)</f>
        <v>34064.216361161212</v>
      </c>
      <c r="M24">
        <f>L24/K24*100</f>
        <v>14.311457227299323</v>
      </c>
    </row>
    <row r="25" spans="1:13">
      <c r="E25" s="1"/>
      <c r="F25" s="1"/>
      <c r="G25" s="1"/>
      <c r="H25" s="1"/>
      <c r="I25" s="1"/>
      <c r="J25" s="1"/>
      <c r="K25" s="1"/>
      <c r="L25" s="11" t="s">
        <v>16</v>
      </c>
    </row>
    <row r="26" spans="1:13" ht="21">
      <c r="E26" s="1"/>
      <c r="F26" s="1"/>
      <c r="G26" s="1"/>
      <c r="H26" s="1"/>
      <c r="I26" s="1"/>
      <c r="J26" s="1"/>
      <c r="K26" s="2">
        <f>K24/K22</f>
        <v>3.0445514919569403</v>
      </c>
      <c r="L26" s="12">
        <f>L24/K22*100</f>
        <v>43.571968453452087</v>
      </c>
    </row>
    <row r="32" spans="1:13">
      <c r="D32">
        <v>100</v>
      </c>
      <c r="E32">
        <v>387</v>
      </c>
      <c r="F32">
        <v>100</v>
      </c>
      <c r="G32">
        <v>304</v>
      </c>
    </row>
    <row r="33" spans="5:7">
      <c r="E33">
        <v>147</v>
      </c>
      <c r="G33">
        <v>43.6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Lee</dc:creator>
  <cp:keywords/>
  <dc:description/>
  <cp:lastModifiedBy>Peter Lee</cp:lastModifiedBy>
  <cp:revision/>
  <dcterms:created xsi:type="dcterms:W3CDTF">2021-10-11T22:40:50Z</dcterms:created>
  <dcterms:modified xsi:type="dcterms:W3CDTF">2023-05-25T22:15:08Z</dcterms:modified>
  <cp:category/>
  <cp:contentStatus/>
</cp:coreProperties>
</file>